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05" windowWidth="20415" windowHeight="7770"/>
  </bookViews>
  <sheets>
    <sheet name="计算" sheetId="1" r:id="rId1"/>
    <sheet name="传感器参数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I18" i="1"/>
  <c r="J19"/>
  <c r="I15"/>
  <c r="C7"/>
  <c r="C8"/>
  <c r="C9"/>
  <c r="C10"/>
  <c r="C11"/>
  <c r="C12"/>
  <c r="C13"/>
  <c r="C14"/>
  <c r="C15"/>
  <c r="C16"/>
  <c r="I11"/>
  <c r="D7" s="1"/>
  <c r="D8" s="1"/>
  <c r="D9" s="1"/>
  <c r="D10" s="1"/>
  <c r="D11" s="1"/>
  <c r="D12" s="1"/>
  <c r="D13" s="1"/>
  <c r="D14" s="1"/>
  <c r="D15" s="1"/>
  <c r="I6"/>
  <c r="I8" s="1"/>
  <c r="G12" i="2"/>
  <c r="G11"/>
  <c r="G10"/>
  <c r="G9"/>
  <c r="G8"/>
  <c r="G7"/>
  <c r="G6"/>
  <c r="G5"/>
  <c r="G4"/>
  <c r="G3"/>
  <c r="G2"/>
  <c r="E7" i="1" l="1"/>
  <c r="I12"/>
  <c r="I13" s="1"/>
  <c r="E8" l="1"/>
  <c r="E9" l="1"/>
  <c r="E10" l="1"/>
  <c r="E11" l="1"/>
  <c r="E12" l="1"/>
  <c r="E13" l="1"/>
  <c r="E14" l="1"/>
  <c r="E15"/>
</calcChain>
</file>

<file path=xl/sharedStrings.xml><?xml version="1.0" encoding="utf-8"?>
<sst xmlns="http://schemas.openxmlformats.org/spreadsheetml/2006/main" count="78" uniqueCount="56">
  <si>
    <t>格式</t>
  </si>
  <si>
    <t>长度（mm）</t>
  </si>
  <si>
    <t>宽度（mm）</t>
  </si>
  <si>
    <t>对角线</t>
  </si>
  <si>
    <t>面积</t>
  </si>
  <si>
    <t>全画幅</t>
  </si>
  <si>
    <t>佳能APS-H</t>
  </si>
  <si>
    <t>尼康DX</t>
  </si>
  <si>
    <t>佳能APS-C</t>
  </si>
  <si>
    <t>佳能1.5英寸</t>
  </si>
  <si>
    <t>4/3英寸</t>
  </si>
  <si>
    <t>尼康 1系列</t>
  </si>
  <si>
    <t>富士2/3英寸</t>
  </si>
  <si>
    <t>1/1.7英寸</t>
  </si>
  <si>
    <t>1/2.3英寸</t>
  </si>
  <si>
    <t>1/3.2英寸</t>
  </si>
  <si>
    <t>像素(万)</t>
    <phoneticPr fontId="3" type="noConversion"/>
  </si>
  <si>
    <t>时间(s)</t>
    <phoneticPr fontId="3" type="noConversion"/>
  </si>
  <si>
    <t>时间(1/s)</t>
    <phoneticPr fontId="3" type="noConversion"/>
  </si>
  <si>
    <t>像素宽度(μm)</t>
    <phoneticPr fontId="3" type="noConversion"/>
  </si>
  <si>
    <t>QHY5</t>
    <phoneticPr fontId="3" type="noConversion"/>
  </si>
  <si>
    <t>分辨率(rad/像素)</t>
    <phoneticPr fontId="3" type="noConversion"/>
  </si>
  <si>
    <t>分辨率 (角秒/像素)</t>
    <phoneticPr fontId="3" type="noConversion"/>
  </si>
  <si>
    <t>焦距倍数</t>
  </si>
  <si>
    <t>标定焦距(mm)</t>
    <phoneticPr fontId="3" type="noConversion"/>
  </si>
  <si>
    <t>实际焦距(mm)</t>
    <phoneticPr fontId="3" type="noConversion"/>
  </si>
  <si>
    <t>项目</t>
    <phoneticPr fontId="3" type="noConversion"/>
  </si>
  <si>
    <t>参数</t>
    <phoneticPr fontId="3" type="noConversion"/>
  </si>
  <si>
    <t>说明</t>
    <phoneticPr fontId="3" type="noConversion"/>
  </si>
  <si>
    <t>传感器面积</t>
    <phoneticPr fontId="3" type="noConversion"/>
  </si>
  <si>
    <t>相机  参数</t>
    <phoneticPr fontId="3" type="noConversion"/>
  </si>
  <si>
    <t>地球角速度（rad/s）</t>
    <phoneticPr fontId="3" type="noConversion"/>
  </si>
  <si>
    <t>地球角速度（角秒/s）</t>
    <phoneticPr fontId="3" type="noConversion"/>
  </si>
  <si>
    <t>脱线时间</t>
    <phoneticPr fontId="3" type="noConversion"/>
  </si>
  <si>
    <t>赤纬</t>
    <phoneticPr fontId="3" type="noConversion"/>
  </si>
  <si>
    <t>传感器长（mm）</t>
    <phoneticPr fontId="3" type="noConversion"/>
  </si>
  <si>
    <t>传感器宽（mm）</t>
    <phoneticPr fontId="3" type="noConversion"/>
  </si>
  <si>
    <t>有效像素（万）</t>
    <phoneticPr fontId="3" type="noConversion"/>
  </si>
  <si>
    <t>弧度</t>
    <phoneticPr fontId="3" type="noConversion"/>
  </si>
  <si>
    <t>角度</t>
    <phoneticPr fontId="3" type="noConversion"/>
  </si>
  <si>
    <t>/</t>
    <phoneticPr fontId="3" type="noConversion"/>
  </si>
  <si>
    <t>根据自己相机的参数，输入左下表格中的数据</t>
    <phoneticPr fontId="3" type="noConversion"/>
  </si>
  <si>
    <t>相机的有效像素</t>
    <phoneticPr fontId="3" type="noConversion"/>
  </si>
  <si>
    <t>镜头的焦距</t>
    <phoneticPr fontId="3" type="noConversion"/>
  </si>
  <si>
    <t>根据左下表格数据输入</t>
    <phoneticPr fontId="3" type="noConversion"/>
  </si>
  <si>
    <t>像素要求</t>
    <phoneticPr fontId="3" type="noConversion"/>
  </si>
  <si>
    <t>QHY5-Ⅱ</t>
    <phoneticPr fontId="3" type="noConversion"/>
  </si>
  <si>
    <t>QHY5L-Ⅱ</t>
    <phoneticPr fontId="3" type="noConversion"/>
  </si>
  <si>
    <t>QHY8L</t>
    <phoneticPr fontId="3" type="noConversion"/>
  </si>
  <si>
    <t>QHY9</t>
    <phoneticPr fontId="3" type="noConversion"/>
  </si>
  <si>
    <t>QHY10</t>
  </si>
  <si>
    <t>QHY11</t>
  </si>
  <si>
    <t>QHY12</t>
  </si>
  <si>
    <t>QHY21</t>
    <phoneticPr fontId="3" type="noConversion"/>
  </si>
  <si>
    <t>QHY22</t>
  </si>
  <si>
    <t>此项为计算结果，但如果此项已知，可手动输入并忽略传感器尺寸</t>
    <phoneticPr fontId="3" type="noConversion"/>
  </si>
</sst>
</file>

<file path=xl/styles.xml><?xml version="1.0" encoding="utf-8"?>
<styleSheet xmlns="http://schemas.openxmlformats.org/spreadsheetml/2006/main">
  <numFmts count="2">
    <numFmt numFmtId="176" formatCode="0.00_ "/>
    <numFmt numFmtId="177" formatCode="0.0000_ "/>
  </numFmts>
  <fonts count="9">
    <font>
      <sz val="11"/>
      <color theme="1"/>
      <name val="宋体"/>
      <family val="2"/>
      <charset val="134"/>
      <scheme val="minor"/>
    </font>
    <font>
      <b/>
      <sz val="12"/>
      <color rgb="FF000000"/>
      <name val="Simsun"/>
      <charset val="134"/>
    </font>
    <font>
      <sz val="12"/>
      <color rgb="FF000000"/>
      <name val="Simsun"/>
      <charset val="134"/>
    </font>
    <font>
      <sz val="9"/>
      <name val="宋体"/>
      <family val="2"/>
      <charset val="134"/>
      <scheme val="minor"/>
    </font>
    <font>
      <b/>
      <sz val="11"/>
      <color theme="1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color rgb="FF000000"/>
      <name val="Simsun"/>
      <charset val="134"/>
    </font>
    <font>
      <b/>
      <sz val="12"/>
      <color rgb="FFFF0000"/>
      <name val="Simsun"/>
      <charset val="134"/>
    </font>
    <font>
      <b/>
      <sz val="11"/>
      <color rgb="FFFF0000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1" fontId="2" fillId="0" borderId="1" xfId="0" applyNumberFormat="1" applyFont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177" fontId="2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43"/>
  <sheetViews>
    <sheetView tabSelected="1" topLeftCell="A28" workbookViewId="0">
      <selection activeCell="A32" sqref="A32:C42"/>
    </sheetView>
  </sheetViews>
  <sheetFormatPr defaultRowHeight="13.5"/>
  <cols>
    <col min="1" max="1" width="6.5" customWidth="1"/>
    <col min="2" max="3" width="7.75" customWidth="1"/>
    <col min="4" max="5" width="11.375" customWidth="1"/>
    <col min="8" max="8" width="24.375" customWidth="1"/>
    <col min="9" max="9" width="13.5" customWidth="1"/>
    <col min="10" max="10" width="61.25" customWidth="1"/>
    <col min="12" max="12" width="12.75" bestFit="1" customWidth="1"/>
    <col min="13" max="13" width="9.5" bestFit="1" customWidth="1"/>
  </cols>
  <sheetData>
    <row r="1" spans="1:10" ht="26.25" customHeight="1">
      <c r="A1" s="22"/>
      <c r="B1" s="23"/>
      <c r="C1" s="23"/>
      <c r="D1" s="23"/>
      <c r="E1" s="23"/>
      <c r="F1" s="23"/>
      <c r="G1" s="23"/>
      <c r="H1" s="23"/>
      <c r="I1" s="23"/>
      <c r="J1" s="24"/>
    </row>
    <row r="3" spans="1:10" ht="14.25">
      <c r="A3" s="32" t="s">
        <v>45</v>
      </c>
      <c r="B3" s="33"/>
      <c r="C3" s="34"/>
      <c r="D3" s="15">
        <v>3</v>
      </c>
      <c r="E3" s="1"/>
      <c r="G3" s="35" t="s">
        <v>26</v>
      </c>
      <c r="H3" s="36"/>
      <c r="I3" s="4" t="s">
        <v>27</v>
      </c>
      <c r="J3" s="4" t="s">
        <v>28</v>
      </c>
    </row>
    <row r="4" spans="1:10" ht="14.25">
      <c r="G4" s="29" t="s">
        <v>30</v>
      </c>
      <c r="H4" s="11" t="s">
        <v>35</v>
      </c>
      <c r="I4" s="15">
        <v>22.3</v>
      </c>
      <c r="J4" s="25" t="s">
        <v>41</v>
      </c>
    </row>
    <row r="5" spans="1:10" ht="14.25">
      <c r="A5" s="27" t="s">
        <v>33</v>
      </c>
      <c r="B5" s="28"/>
      <c r="C5" s="16"/>
      <c r="D5" s="4" t="s">
        <v>17</v>
      </c>
      <c r="E5" s="4" t="s">
        <v>18</v>
      </c>
      <c r="G5" s="30"/>
      <c r="H5" s="11" t="s">
        <v>36</v>
      </c>
      <c r="I5" s="15">
        <v>14.9</v>
      </c>
      <c r="J5" s="26"/>
    </row>
    <row r="6" spans="1:10" ht="14.25">
      <c r="A6" s="29" t="s">
        <v>34</v>
      </c>
      <c r="B6" s="11" t="s">
        <v>39</v>
      </c>
      <c r="C6" s="11" t="s">
        <v>38</v>
      </c>
      <c r="D6" s="8"/>
      <c r="E6" s="8"/>
      <c r="G6" s="30"/>
      <c r="H6" s="11" t="s">
        <v>29</v>
      </c>
      <c r="I6" s="2">
        <f>I4*I5</f>
        <v>332.27000000000004</v>
      </c>
      <c r="J6" s="2"/>
    </row>
    <row r="7" spans="1:10" ht="14.25">
      <c r="A7" s="30"/>
      <c r="B7" s="11">
        <v>0</v>
      </c>
      <c r="C7" s="8">
        <f t="shared" ref="C7:C16" si="0">B7*2*PI()/360</f>
        <v>0</v>
      </c>
      <c r="D7" s="17">
        <f>D$3*I8*10^(-6)/(I11*10^(-3)*I15)</f>
        <v>6.1542049364596645</v>
      </c>
      <c r="E7" s="8" t="str">
        <f t="shared" ref="E7:E15" si="1">IF(D7&lt;1,1/D7,"")</f>
        <v/>
      </c>
      <c r="G7" s="30"/>
      <c r="H7" s="11" t="s">
        <v>37</v>
      </c>
      <c r="I7" s="15">
        <v>1800</v>
      </c>
      <c r="J7" s="2" t="s">
        <v>42</v>
      </c>
    </row>
    <row r="8" spans="1:10" ht="14.25">
      <c r="A8" s="30"/>
      <c r="B8" s="11">
        <v>10</v>
      </c>
      <c r="C8" s="8">
        <f t="shared" si="0"/>
        <v>0.17453292519943295</v>
      </c>
      <c r="D8" s="17">
        <f t="shared" ref="D8:D15" si="2">D7/COS(C8)</f>
        <v>6.2491434674797635</v>
      </c>
      <c r="E8" s="8" t="str">
        <f t="shared" si="1"/>
        <v/>
      </c>
      <c r="G8" s="30"/>
      <c r="H8" s="11" t="s">
        <v>19</v>
      </c>
      <c r="I8" s="18">
        <f>SQRT(I6*100/I7)</f>
        <v>4.2964455593483839</v>
      </c>
      <c r="J8" s="19" t="s">
        <v>55</v>
      </c>
    </row>
    <row r="9" spans="1:10" ht="14.25">
      <c r="A9" s="30"/>
      <c r="B9" s="11">
        <v>20</v>
      </c>
      <c r="C9" s="8">
        <f t="shared" si="0"/>
        <v>0.3490658503988659</v>
      </c>
      <c r="D9" s="17">
        <f t="shared" si="2"/>
        <v>6.6501995751050123</v>
      </c>
      <c r="E9" s="8" t="str">
        <f t="shared" si="1"/>
        <v/>
      </c>
      <c r="G9" s="30"/>
      <c r="H9" s="11" t="s">
        <v>24</v>
      </c>
      <c r="I9" s="15">
        <v>18</v>
      </c>
      <c r="J9" s="2" t="s">
        <v>43</v>
      </c>
    </row>
    <row r="10" spans="1:10" ht="14.25">
      <c r="A10" s="30"/>
      <c r="B10" s="11">
        <v>30</v>
      </c>
      <c r="C10" s="8">
        <f t="shared" si="0"/>
        <v>0.52359877559829882</v>
      </c>
      <c r="D10" s="17">
        <f t="shared" si="2"/>
        <v>7.6789890297032271</v>
      </c>
      <c r="E10" s="8" t="str">
        <f t="shared" si="1"/>
        <v/>
      </c>
      <c r="G10" s="30"/>
      <c r="H10" s="12" t="s">
        <v>23</v>
      </c>
      <c r="I10" s="15">
        <v>1.6</v>
      </c>
      <c r="J10" s="2" t="s">
        <v>44</v>
      </c>
    </row>
    <row r="11" spans="1:10" ht="14.25">
      <c r="A11" s="30"/>
      <c r="B11" s="11">
        <v>40</v>
      </c>
      <c r="C11" s="8">
        <f t="shared" si="0"/>
        <v>0.69813170079773179</v>
      </c>
      <c r="D11" s="17">
        <f t="shared" si="2"/>
        <v>10.024208254077195</v>
      </c>
      <c r="E11" s="8" t="str">
        <f t="shared" si="1"/>
        <v/>
      </c>
      <c r="G11" s="31"/>
      <c r="H11" s="13" t="s">
        <v>25</v>
      </c>
      <c r="I11" s="2">
        <f>I9*I10</f>
        <v>28.8</v>
      </c>
      <c r="J11" s="2"/>
    </row>
    <row r="12" spans="1:10" ht="14.25">
      <c r="A12" s="30"/>
      <c r="B12" s="11">
        <v>50</v>
      </c>
      <c r="C12" s="8">
        <f t="shared" si="0"/>
        <v>0.87266462599716477</v>
      </c>
      <c r="D12" s="17">
        <f t="shared" si="2"/>
        <v>15.594899626278705</v>
      </c>
      <c r="E12" s="8" t="str">
        <f t="shared" si="1"/>
        <v/>
      </c>
      <c r="G12" s="14"/>
      <c r="H12" s="11" t="s">
        <v>21</v>
      </c>
      <c r="I12" s="10">
        <f>ATAN(I8/1000/I11)</f>
        <v>1.4918213637067621E-4</v>
      </c>
      <c r="J12" s="2"/>
    </row>
    <row r="13" spans="1:10" ht="14.25">
      <c r="A13" s="30"/>
      <c r="B13" s="11">
        <v>60</v>
      </c>
      <c r="C13" s="8">
        <f t="shared" si="0"/>
        <v>1.0471975511965976</v>
      </c>
      <c r="D13" s="17">
        <f t="shared" si="2"/>
        <v>31.189799252557403</v>
      </c>
      <c r="E13" s="8" t="str">
        <f t="shared" si="1"/>
        <v/>
      </c>
      <c r="G13" s="11"/>
      <c r="H13" s="11" t="s">
        <v>22</v>
      </c>
      <c r="I13" s="8">
        <f>I12*360*60*60*0.5/PI()</f>
        <v>30.771024454025433</v>
      </c>
      <c r="J13" s="2"/>
    </row>
    <row r="14" spans="1:10" ht="14.25">
      <c r="A14" s="30"/>
      <c r="B14" s="11">
        <v>70</v>
      </c>
      <c r="C14" s="8">
        <f t="shared" si="0"/>
        <v>1.2217304763960306</v>
      </c>
      <c r="D14" s="17">
        <f t="shared" si="2"/>
        <v>91.192872294830678</v>
      </c>
      <c r="E14" s="8" t="str">
        <f t="shared" si="1"/>
        <v/>
      </c>
      <c r="G14" s="11"/>
      <c r="H14" s="11"/>
      <c r="I14" s="2"/>
      <c r="J14" s="2"/>
    </row>
    <row r="15" spans="1:10" ht="14.25">
      <c r="A15" s="30"/>
      <c r="B15" s="11">
        <v>80</v>
      </c>
      <c r="C15" s="8">
        <f t="shared" si="0"/>
        <v>1.3962634015954636</v>
      </c>
      <c r="D15" s="17">
        <f t="shared" si="2"/>
        <v>525.15882124455754</v>
      </c>
      <c r="E15" s="8" t="str">
        <f t="shared" si="1"/>
        <v/>
      </c>
      <c r="G15" s="11"/>
      <c r="H15" s="3" t="s">
        <v>31</v>
      </c>
      <c r="I15" s="10">
        <f>2*PI()/(24*60*60)</f>
        <v>7.2722052166430395E-5</v>
      </c>
      <c r="J15" s="2"/>
    </row>
    <row r="16" spans="1:10" ht="14.25">
      <c r="A16" s="31"/>
      <c r="B16" s="11">
        <v>90</v>
      </c>
      <c r="C16" s="8">
        <f t="shared" si="0"/>
        <v>1.5707963267948966</v>
      </c>
      <c r="D16" s="8" t="s">
        <v>40</v>
      </c>
      <c r="E16" s="8" t="s">
        <v>40</v>
      </c>
      <c r="G16" s="11"/>
      <c r="H16" s="3" t="s">
        <v>32</v>
      </c>
      <c r="I16" s="2">
        <v>15</v>
      </c>
      <c r="J16" s="2"/>
    </row>
    <row r="17" spans="1:10" ht="14.25">
      <c r="G17" s="11"/>
      <c r="H17" s="11"/>
      <c r="I17" s="2"/>
      <c r="J17" s="2"/>
    </row>
    <row r="18" spans="1:10">
      <c r="I18" s="2">
        <f>I15*360*3600/(2*PI())</f>
        <v>14.999999999999998</v>
      </c>
    </row>
    <row r="19" spans="1:10" ht="28.5">
      <c r="A19" s="21" t="s">
        <v>0</v>
      </c>
      <c r="B19" s="21"/>
      <c r="C19" s="4" t="s">
        <v>1</v>
      </c>
      <c r="D19" s="4" t="s">
        <v>2</v>
      </c>
      <c r="E19" s="4" t="s">
        <v>3</v>
      </c>
      <c r="F19" s="4" t="s">
        <v>4</v>
      </c>
      <c r="G19" s="5" t="s">
        <v>23</v>
      </c>
      <c r="J19">
        <f>2*PI()/(24*60*60)</f>
        <v>7.2722052166430395E-5</v>
      </c>
    </row>
    <row r="20" spans="1:10" ht="14.25">
      <c r="A20" s="20" t="s">
        <v>5</v>
      </c>
      <c r="B20" s="20"/>
      <c r="C20" s="7">
        <v>36</v>
      </c>
      <c r="D20" s="7">
        <v>24</v>
      </c>
      <c r="E20" s="7">
        <v>43.27</v>
      </c>
      <c r="F20" s="7">
        <v>864</v>
      </c>
      <c r="G20" s="9">
        <v>1</v>
      </c>
    </row>
    <row r="21" spans="1:10" ht="14.25">
      <c r="A21" s="20" t="s">
        <v>6</v>
      </c>
      <c r="B21" s="20"/>
      <c r="C21" s="7">
        <v>27.9</v>
      </c>
      <c r="D21" s="7">
        <v>18.600000000000001</v>
      </c>
      <c r="E21" s="7">
        <v>33.53</v>
      </c>
      <c r="F21" s="7">
        <v>518.94000000000005</v>
      </c>
      <c r="G21" s="9">
        <v>1.3</v>
      </c>
    </row>
    <row r="22" spans="1:10" ht="14.25">
      <c r="A22" s="20" t="s">
        <v>7</v>
      </c>
      <c r="B22" s="20"/>
      <c r="C22" s="7">
        <v>23.6</v>
      </c>
      <c r="D22" s="7">
        <v>15.8</v>
      </c>
      <c r="E22" s="7">
        <v>28.4</v>
      </c>
      <c r="F22" s="7">
        <v>372.88</v>
      </c>
      <c r="G22" s="9">
        <v>1.5</v>
      </c>
    </row>
    <row r="23" spans="1:10" ht="14.25">
      <c r="A23" s="20" t="s">
        <v>8</v>
      </c>
      <c r="B23" s="20"/>
      <c r="C23" s="7">
        <v>22.3</v>
      </c>
      <c r="D23" s="7">
        <v>14.9</v>
      </c>
      <c r="E23" s="7">
        <v>26.82</v>
      </c>
      <c r="F23" s="7">
        <v>332.27</v>
      </c>
      <c r="G23" s="9">
        <v>1.6</v>
      </c>
    </row>
    <row r="24" spans="1:10" ht="14.25">
      <c r="A24" s="20" t="s">
        <v>9</v>
      </c>
      <c r="B24" s="20"/>
      <c r="C24" s="7">
        <v>18.7</v>
      </c>
      <c r="D24" s="7">
        <v>14</v>
      </c>
      <c r="E24" s="7">
        <v>23.36</v>
      </c>
      <c r="F24" s="7">
        <v>261.8</v>
      </c>
      <c r="G24" s="9">
        <v>1.9</v>
      </c>
    </row>
    <row r="25" spans="1:10" ht="14.25">
      <c r="A25" s="20" t="s">
        <v>10</v>
      </c>
      <c r="B25" s="20"/>
      <c r="C25" s="7">
        <v>17.3</v>
      </c>
      <c r="D25" s="7">
        <v>13</v>
      </c>
      <c r="E25" s="7">
        <v>21.64</v>
      </c>
      <c r="F25" s="7">
        <v>224.9</v>
      </c>
      <c r="G25" s="9">
        <v>2</v>
      </c>
    </row>
    <row r="26" spans="1:10" ht="14.25">
      <c r="A26" s="20" t="s">
        <v>11</v>
      </c>
      <c r="B26" s="20"/>
      <c r="C26" s="7">
        <v>13.2</v>
      </c>
      <c r="D26" s="7">
        <v>8.8000000000000007</v>
      </c>
      <c r="E26" s="7">
        <v>15.86</v>
      </c>
      <c r="F26" s="7">
        <v>116.16</v>
      </c>
      <c r="G26" s="9">
        <v>2.7</v>
      </c>
    </row>
    <row r="27" spans="1:10" ht="14.25">
      <c r="A27" s="20" t="s">
        <v>12</v>
      </c>
      <c r="B27" s="20"/>
      <c r="C27" s="7">
        <v>8.8000000000000007</v>
      </c>
      <c r="D27" s="7">
        <v>6.6</v>
      </c>
      <c r="E27" s="7">
        <v>11</v>
      </c>
      <c r="F27" s="7">
        <v>58.08</v>
      </c>
      <c r="G27" s="9">
        <v>3.9</v>
      </c>
    </row>
    <row r="28" spans="1:10" ht="14.25">
      <c r="A28" s="20" t="s">
        <v>13</v>
      </c>
      <c r="B28" s="20"/>
      <c r="C28" s="7">
        <v>7.76</v>
      </c>
      <c r="D28" s="7">
        <v>5.82</v>
      </c>
      <c r="E28" s="7">
        <v>9.6999999999999993</v>
      </c>
      <c r="F28" s="7">
        <v>45.16</v>
      </c>
      <c r="G28" s="9">
        <v>4.5999999999999996</v>
      </c>
    </row>
    <row r="29" spans="1:10" ht="14.25">
      <c r="A29" s="20" t="s">
        <v>14</v>
      </c>
      <c r="B29" s="20"/>
      <c r="C29" s="7">
        <v>6.16</v>
      </c>
      <c r="D29" s="7">
        <v>4.62</v>
      </c>
      <c r="E29" s="7">
        <v>7.7</v>
      </c>
      <c r="F29" s="7">
        <v>28.46</v>
      </c>
      <c r="G29" s="9">
        <v>5.6</v>
      </c>
    </row>
    <row r="30" spans="1:10" ht="14.25">
      <c r="A30" s="20" t="s">
        <v>15</v>
      </c>
      <c r="B30" s="20"/>
      <c r="C30" s="7">
        <v>4.13</v>
      </c>
      <c r="D30" s="7">
        <v>3.05</v>
      </c>
      <c r="E30" s="7">
        <v>5.13</v>
      </c>
      <c r="F30" s="7">
        <v>12.6</v>
      </c>
      <c r="G30" s="9">
        <v>8.4</v>
      </c>
    </row>
    <row r="32" spans="1:10" ht="42.75">
      <c r="A32" s="21" t="s">
        <v>0</v>
      </c>
      <c r="B32" s="21"/>
      <c r="C32" s="11" t="s">
        <v>19</v>
      </c>
    </row>
    <row r="33" spans="1:3" ht="14.25">
      <c r="A33" s="20" t="s">
        <v>20</v>
      </c>
      <c r="B33" s="20"/>
      <c r="C33" s="8">
        <v>5.2</v>
      </c>
    </row>
    <row r="34" spans="1:3" ht="14.25">
      <c r="A34" s="20" t="s">
        <v>46</v>
      </c>
      <c r="B34" s="20"/>
      <c r="C34" s="8">
        <v>5.2</v>
      </c>
    </row>
    <row r="35" spans="1:3" ht="14.25">
      <c r="A35" s="20" t="s">
        <v>47</v>
      </c>
      <c r="B35" s="20"/>
      <c r="C35" s="8">
        <v>3.75</v>
      </c>
    </row>
    <row r="36" spans="1:3" ht="14.25">
      <c r="A36" s="20" t="s">
        <v>48</v>
      </c>
      <c r="B36" s="20"/>
      <c r="C36" s="8">
        <v>7.8</v>
      </c>
    </row>
    <row r="37" spans="1:3" ht="14.25">
      <c r="A37" s="20" t="s">
        <v>49</v>
      </c>
      <c r="B37" s="20"/>
      <c r="C37" s="8">
        <v>5.4</v>
      </c>
    </row>
    <row r="38" spans="1:3" ht="14.25">
      <c r="A38" s="20" t="s">
        <v>50</v>
      </c>
      <c r="B38" s="20"/>
      <c r="C38" s="8">
        <v>6.05</v>
      </c>
    </row>
    <row r="39" spans="1:3" ht="14.25">
      <c r="A39" s="20" t="s">
        <v>51</v>
      </c>
      <c r="B39" s="20"/>
      <c r="C39" s="8">
        <v>9</v>
      </c>
    </row>
    <row r="40" spans="1:3" ht="14.25">
      <c r="A40" s="20" t="s">
        <v>52</v>
      </c>
      <c r="B40" s="20"/>
      <c r="C40" s="8">
        <v>5.12</v>
      </c>
    </row>
    <row r="41" spans="1:3" ht="14.25">
      <c r="A41" s="20" t="s">
        <v>53</v>
      </c>
      <c r="B41" s="20"/>
      <c r="C41" s="8">
        <v>4.54</v>
      </c>
    </row>
    <row r="42" spans="1:3" ht="14.25">
      <c r="A42" s="20" t="s">
        <v>54</v>
      </c>
      <c r="B42" s="20"/>
      <c r="C42" s="8">
        <v>4.54</v>
      </c>
    </row>
    <row r="43" spans="1:3" ht="14.25">
      <c r="A43" s="20"/>
      <c r="B43" s="20"/>
      <c r="C43" s="8"/>
    </row>
  </sheetData>
  <mergeCells count="31">
    <mergeCell ref="A40:B40"/>
    <mergeCell ref="A41:B41"/>
    <mergeCell ref="A42:B42"/>
    <mergeCell ref="A43:B43"/>
    <mergeCell ref="A32:B32"/>
    <mergeCell ref="A34:B34"/>
    <mergeCell ref="A35:B35"/>
    <mergeCell ref="A36:B36"/>
    <mergeCell ref="A37:B37"/>
    <mergeCell ref="A38:B38"/>
    <mergeCell ref="A39:B39"/>
    <mergeCell ref="A33:B33"/>
    <mergeCell ref="A1:J1"/>
    <mergeCell ref="J4:J5"/>
    <mergeCell ref="A5:B5"/>
    <mergeCell ref="A6:A16"/>
    <mergeCell ref="A3:C3"/>
    <mergeCell ref="G3:H3"/>
    <mergeCell ref="G4:G11"/>
    <mergeCell ref="A30:B30"/>
    <mergeCell ref="A19:B19"/>
    <mergeCell ref="A20:B20"/>
    <mergeCell ref="A21:B21"/>
    <mergeCell ref="A22:B22"/>
    <mergeCell ref="A23:B23"/>
    <mergeCell ref="A24:B24"/>
    <mergeCell ref="A25:B25"/>
    <mergeCell ref="A26:B26"/>
    <mergeCell ref="A27:B27"/>
    <mergeCell ref="A28:B28"/>
    <mergeCell ref="A29:B29"/>
  </mergeCells>
  <phoneticPr fontId="3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2"/>
  <sheetViews>
    <sheetView workbookViewId="0">
      <selection activeCell="F2" sqref="F2"/>
    </sheetView>
  </sheetViews>
  <sheetFormatPr defaultRowHeight="13.5"/>
  <cols>
    <col min="1" max="1" width="17.625" customWidth="1"/>
    <col min="7" max="7" width="10.25" customWidth="1"/>
  </cols>
  <sheetData>
    <row r="1" spans="1:8" ht="28.5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16</v>
      </c>
      <c r="G1" s="4" t="s">
        <v>19</v>
      </c>
      <c r="H1" s="5" t="s">
        <v>23</v>
      </c>
    </row>
    <row r="2" spans="1:8" ht="14.25">
      <c r="A2" s="6" t="s">
        <v>5</v>
      </c>
      <c r="B2" s="7">
        <v>36</v>
      </c>
      <c r="C2" s="7">
        <v>24</v>
      </c>
      <c r="D2" s="7">
        <v>43.27</v>
      </c>
      <c r="E2" s="7">
        <v>864</v>
      </c>
      <c r="F2" s="7">
        <v>1800</v>
      </c>
      <c r="G2" s="8">
        <f t="shared" ref="G2:G12" si="0">SQRT(E2*100/F2)</f>
        <v>6.9282032302755088</v>
      </c>
      <c r="H2" s="9">
        <v>1</v>
      </c>
    </row>
    <row r="3" spans="1:8" ht="14.25">
      <c r="A3" s="6" t="s">
        <v>6</v>
      </c>
      <c r="B3" s="7">
        <v>27.9</v>
      </c>
      <c r="C3" s="7">
        <v>18.600000000000001</v>
      </c>
      <c r="D3" s="7">
        <v>33.53</v>
      </c>
      <c r="E3" s="7">
        <v>518.94000000000005</v>
      </c>
      <c r="F3" s="7">
        <v>1800</v>
      </c>
      <c r="G3" s="8">
        <f t="shared" si="0"/>
        <v>5.3693575034635197</v>
      </c>
      <c r="H3" s="9">
        <v>1.3</v>
      </c>
    </row>
    <row r="4" spans="1:8" ht="14.25">
      <c r="A4" s="6" t="s">
        <v>7</v>
      </c>
      <c r="B4" s="7">
        <v>23.6</v>
      </c>
      <c r="C4" s="7">
        <v>15.8</v>
      </c>
      <c r="D4" s="7">
        <v>28.4</v>
      </c>
      <c r="E4" s="7">
        <v>372.88</v>
      </c>
      <c r="F4" s="7">
        <v>1800</v>
      </c>
      <c r="G4" s="8">
        <f t="shared" si="0"/>
        <v>4.551434450319543</v>
      </c>
      <c r="H4" s="9">
        <v>1.5</v>
      </c>
    </row>
    <row r="5" spans="1:8" ht="14.25">
      <c r="A5" s="6" t="s">
        <v>8</v>
      </c>
      <c r="B5" s="7">
        <v>22.3</v>
      </c>
      <c r="C5" s="7">
        <v>14.9</v>
      </c>
      <c r="D5" s="7">
        <v>26.82</v>
      </c>
      <c r="E5" s="7">
        <v>332.27</v>
      </c>
      <c r="F5" s="7">
        <v>1800</v>
      </c>
      <c r="G5" s="8">
        <f t="shared" si="0"/>
        <v>4.296445559348383</v>
      </c>
      <c r="H5" s="9">
        <v>1.6</v>
      </c>
    </row>
    <row r="6" spans="1:8" ht="14.25">
      <c r="A6" s="6" t="s">
        <v>9</v>
      </c>
      <c r="B6" s="7">
        <v>18.7</v>
      </c>
      <c r="C6" s="7">
        <v>14</v>
      </c>
      <c r="D6" s="7">
        <v>23.36</v>
      </c>
      <c r="E6" s="7">
        <v>261.8</v>
      </c>
      <c r="F6" s="7">
        <v>1800</v>
      </c>
      <c r="G6" s="8">
        <f t="shared" si="0"/>
        <v>3.8137179293236207</v>
      </c>
      <c r="H6" s="9">
        <v>1.9</v>
      </c>
    </row>
    <row r="7" spans="1:8" ht="14.25">
      <c r="A7" s="6" t="s">
        <v>10</v>
      </c>
      <c r="B7" s="7">
        <v>17.3</v>
      </c>
      <c r="C7" s="7">
        <v>13</v>
      </c>
      <c r="D7" s="7">
        <v>21.64</v>
      </c>
      <c r="E7" s="7">
        <v>224.9</v>
      </c>
      <c r="F7" s="7">
        <v>1800</v>
      </c>
      <c r="G7" s="8">
        <f t="shared" si="0"/>
        <v>3.5347481444148809</v>
      </c>
      <c r="H7" s="9">
        <v>2</v>
      </c>
    </row>
    <row r="8" spans="1:8" ht="14.25">
      <c r="A8" s="6" t="s">
        <v>11</v>
      </c>
      <c r="B8" s="7">
        <v>13.2</v>
      </c>
      <c r="C8" s="7">
        <v>8.8000000000000007</v>
      </c>
      <c r="D8" s="7">
        <v>15.86</v>
      </c>
      <c r="E8" s="7">
        <v>116.16</v>
      </c>
      <c r="F8" s="7">
        <v>1800</v>
      </c>
      <c r="G8" s="8">
        <f t="shared" si="0"/>
        <v>2.5403411844343533</v>
      </c>
      <c r="H8" s="9">
        <v>2.7</v>
      </c>
    </row>
    <row r="9" spans="1:8" ht="14.25">
      <c r="A9" s="6" t="s">
        <v>12</v>
      </c>
      <c r="B9" s="7">
        <v>8.8000000000000007</v>
      </c>
      <c r="C9" s="7">
        <v>6.6</v>
      </c>
      <c r="D9" s="7">
        <v>11</v>
      </c>
      <c r="E9" s="7">
        <v>58.08</v>
      </c>
      <c r="F9" s="7">
        <v>1800</v>
      </c>
      <c r="G9" s="8">
        <f t="shared" si="0"/>
        <v>1.7962924780409972</v>
      </c>
      <c r="H9" s="9">
        <v>3.9</v>
      </c>
    </row>
    <row r="10" spans="1:8" ht="14.25">
      <c r="A10" s="6" t="s">
        <v>13</v>
      </c>
      <c r="B10" s="7">
        <v>7.76</v>
      </c>
      <c r="C10" s="7">
        <v>5.82</v>
      </c>
      <c r="D10" s="7">
        <v>9.6999999999999993</v>
      </c>
      <c r="E10" s="7">
        <v>45.16</v>
      </c>
      <c r="F10" s="7">
        <v>1800</v>
      </c>
      <c r="G10" s="8">
        <f t="shared" si="0"/>
        <v>1.5839472494022295</v>
      </c>
      <c r="H10" s="9">
        <v>4.5999999999999996</v>
      </c>
    </row>
    <row r="11" spans="1:8" ht="14.25">
      <c r="A11" s="6" t="s">
        <v>14</v>
      </c>
      <c r="B11" s="7">
        <v>6.16</v>
      </c>
      <c r="C11" s="7">
        <v>4.62</v>
      </c>
      <c r="D11" s="7">
        <v>7.7</v>
      </c>
      <c r="E11" s="7">
        <v>28.46</v>
      </c>
      <c r="F11" s="7">
        <v>1800</v>
      </c>
      <c r="G11" s="8">
        <f t="shared" si="0"/>
        <v>1.2574224075906677</v>
      </c>
      <c r="H11" s="9">
        <v>5.6</v>
      </c>
    </row>
    <row r="12" spans="1:8" ht="14.25">
      <c r="A12" s="6" t="s">
        <v>15</v>
      </c>
      <c r="B12" s="7">
        <v>4.13</v>
      </c>
      <c r="C12" s="7">
        <v>3.05</v>
      </c>
      <c r="D12" s="7">
        <v>5.13</v>
      </c>
      <c r="E12" s="7">
        <v>12.6</v>
      </c>
      <c r="F12" s="7">
        <v>1800</v>
      </c>
      <c r="G12" s="8">
        <f t="shared" si="0"/>
        <v>0.83666002653407556</v>
      </c>
      <c r="H12" s="9">
        <v>8.4</v>
      </c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E12"/>
    </sheetView>
  </sheetViews>
  <sheetFormatPr defaultRowHeight="13.5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计算</vt:lpstr>
      <vt:lpstr>传感器参数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positron</dc:creator>
  <cp:lastModifiedBy>positron</cp:lastModifiedBy>
  <dcterms:created xsi:type="dcterms:W3CDTF">2014-09-15T01:51:10Z</dcterms:created>
  <dcterms:modified xsi:type="dcterms:W3CDTF">2014-09-17T05:59:47Z</dcterms:modified>
</cp:coreProperties>
</file>